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13_ncr:1_{0E4C2C73-22AF-47EB-80BD-67D5FA29C3A2}" xr6:coauthVersionLast="45" xr6:coauthVersionMax="45" xr10:uidLastSave="{00000000-0000-0000-0000-000000000000}"/>
  <workbookProtection workbookAlgorithmName="SHA-512" workbookHashValue="ozODDsxd+sY+And8eUd37zbWM1cq7NhdS4HehcpZtUwztw+UF4BpLnhLtwYQGKaBvNIyzylmiH56l6CtHGs0iQ==" workbookSaltValue="zDEkd/Nxt78xr8hOi5EydA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D.1.3.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D.1.3.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D.1.3. Pol'!$A$1:$X$77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1" l="1"/>
  <c r="G8" i="12"/>
  <c r="I49" i="1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AF67" i="12" s="1"/>
  <c r="I12" i="12"/>
  <c r="K12" i="12"/>
  <c r="O12" i="12"/>
  <c r="Q12" i="12"/>
  <c r="V12" i="12"/>
  <c r="G14" i="12"/>
  <c r="I14" i="12"/>
  <c r="K14" i="12"/>
  <c r="O14" i="12"/>
  <c r="Q14" i="12"/>
  <c r="V14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O23" i="12"/>
  <c r="V23" i="12"/>
  <c r="G24" i="12"/>
  <c r="G23" i="12" s="1"/>
  <c r="I51" i="1" s="1"/>
  <c r="I24" i="12"/>
  <c r="I23" i="12" s="1"/>
  <c r="K24" i="12"/>
  <c r="K23" i="12" s="1"/>
  <c r="M24" i="12"/>
  <c r="M23" i="12" s="1"/>
  <c r="O24" i="12"/>
  <c r="Q24" i="12"/>
  <c r="Q23" i="12" s="1"/>
  <c r="V24" i="12"/>
  <c r="G26" i="12"/>
  <c r="I52" i="1" s="1"/>
  <c r="K26" i="12"/>
  <c r="V26" i="12"/>
  <c r="G27" i="12"/>
  <c r="M27" i="12" s="1"/>
  <c r="M26" i="12" s="1"/>
  <c r="I27" i="12"/>
  <c r="I26" i="12" s="1"/>
  <c r="K27" i="12"/>
  <c r="O27" i="12"/>
  <c r="O26" i="12" s="1"/>
  <c r="Q27" i="12"/>
  <c r="Q26" i="12" s="1"/>
  <c r="V27" i="12"/>
  <c r="K29" i="12"/>
  <c r="G30" i="12"/>
  <c r="M30" i="12" s="1"/>
  <c r="M29" i="12" s="1"/>
  <c r="I30" i="12"/>
  <c r="I29" i="12" s="1"/>
  <c r="K30" i="12"/>
  <c r="O30" i="12"/>
  <c r="O29" i="12" s="1"/>
  <c r="Q30" i="12"/>
  <c r="Q29" i="12" s="1"/>
  <c r="V30" i="12"/>
  <c r="V29" i="12" s="1"/>
  <c r="O32" i="12"/>
  <c r="G33" i="12"/>
  <c r="G32" i="12" s="1"/>
  <c r="I54" i="1" s="1"/>
  <c r="I33" i="12"/>
  <c r="I32" i="12" s="1"/>
  <c r="K33" i="12"/>
  <c r="K32" i="12" s="1"/>
  <c r="M33" i="12"/>
  <c r="M32" i="12" s="1"/>
  <c r="O33" i="12"/>
  <c r="Q33" i="12"/>
  <c r="Q32" i="12" s="1"/>
  <c r="V33" i="12"/>
  <c r="V32" i="12" s="1"/>
  <c r="G35" i="12"/>
  <c r="I35" i="12"/>
  <c r="K35" i="12"/>
  <c r="M35" i="12"/>
  <c r="O35" i="12"/>
  <c r="Q35" i="12"/>
  <c r="V35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8" i="12"/>
  <c r="I48" i="12"/>
  <c r="K48" i="12"/>
  <c r="M48" i="12"/>
  <c r="O48" i="12"/>
  <c r="Q48" i="12"/>
  <c r="V48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Q44" i="12" s="1"/>
  <c r="V54" i="12"/>
  <c r="G57" i="12"/>
  <c r="M57" i="12" s="1"/>
  <c r="I57" i="12"/>
  <c r="K57" i="12"/>
  <c r="O57" i="12"/>
  <c r="Q57" i="12"/>
  <c r="V57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AE67" i="12"/>
  <c r="F41" i="1" s="1"/>
  <c r="I20" i="1"/>
  <c r="I19" i="1"/>
  <c r="I18" i="1"/>
  <c r="G41" i="1" l="1"/>
  <c r="H41" i="1" s="1"/>
  <c r="I41" i="1" s="1"/>
  <c r="G39" i="1"/>
  <c r="G42" i="1" s="1"/>
  <c r="G25" i="1" s="1"/>
  <c r="A25" i="1" s="1"/>
  <c r="G40" i="1"/>
  <c r="H40" i="1" s="1"/>
  <c r="I40" i="1" s="1"/>
  <c r="I44" i="12"/>
  <c r="K34" i="12"/>
  <c r="I34" i="12"/>
  <c r="G29" i="12"/>
  <c r="I53" i="1" s="1"/>
  <c r="G11" i="12"/>
  <c r="I50" i="1" s="1"/>
  <c r="I16" i="1" s="1"/>
  <c r="I21" i="1" s="1"/>
  <c r="M12" i="12"/>
  <c r="K44" i="12"/>
  <c r="V34" i="12"/>
  <c r="K11" i="12"/>
  <c r="O11" i="12"/>
  <c r="F39" i="1"/>
  <c r="O44" i="12"/>
  <c r="Q34" i="12"/>
  <c r="V44" i="12"/>
  <c r="O34" i="12"/>
  <c r="G34" i="12"/>
  <c r="I55" i="1" s="1"/>
  <c r="I17" i="1" s="1"/>
  <c r="V11" i="12"/>
  <c r="Q11" i="12"/>
  <c r="I11" i="12"/>
  <c r="A26" i="1"/>
  <c r="G26" i="1"/>
  <c r="M34" i="12"/>
  <c r="M44" i="12"/>
  <c r="G44" i="12"/>
  <c r="I56" i="1" s="1"/>
  <c r="M14" i="12"/>
  <c r="M11" i="12" s="1"/>
  <c r="J28" i="1"/>
  <c r="J26" i="1"/>
  <c r="G38" i="1"/>
  <c r="F38" i="1"/>
  <c r="J23" i="1"/>
  <c r="J24" i="1"/>
  <c r="J25" i="1"/>
  <c r="J27" i="1"/>
  <c r="E24" i="1"/>
  <c r="E26" i="1"/>
  <c r="F42" i="1" l="1"/>
  <c r="H39" i="1"/>
  <c r="I57" i="1"/>
  <c r="G67" i="12"/>
  <c r="J56" i="1" l="1"/>
  <c r="J54" i="1"/>
  <c r="J49" i="1"/>
  <c r="J50" i="1"/>
  <c r="J53" i="1"/>
  <c r="J52" i="1"/>
  <c r="J55" i="1"/>
  <c r="J51" i="1"/>
  <c r="H42" i="1"/>
  <c r="I39" i="1"/>
  <c r="I42" i="1" s="1"/>
  <c r="G23" i="1"/>
  <c r="A23" i="1" s="1"/>
  <c r="G28" i="1"/>
  <c r="G24" i="1"/>
  <c r="A27" i="1" s="1"/>
  <c r="A24" i="1"/>
  <c r="J57" i="1" l="1"/>
  <c r="J41" i="1"/>
  <c r="J39" i="1"/>
  <c r="J42" i="1" s="1"/>
  <c r="J40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Churý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<sst xmlns="http://schemas.openxmlformats.org/spreadsheetml/2006/main" count="383" uniqueCount="179">
  <si>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</si>
  <si>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</si>
  <si>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</si>
  <si>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</si>
  <si>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</si>
  <si>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</si>
  <si>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</si>
  <si>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</si>
  <si>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</si>
  <si>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</si>
  <si>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</si>
  <si>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</si>
  <si>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</si>
  <si>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</si>
  <si>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</si>
  <si>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</si>
  <si>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</si>
  <si>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</si>
  <si>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</si>
  <si>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</si>
  <si>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</si>
  <si>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</si>
  <si>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</si>
  <si>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</si>
  <si>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</si>
  <si>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</si>
  <si>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</si>
  <si>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</si>
  <si>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</si>
  <si>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</si>
  <si>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</si>
  <si>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</si>
  <si>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</si>
  <si>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</si>
  <si>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</si>
  <si>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</si>
  <si>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</si>
  <si>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</si>
  <si>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</si>
  <si>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</si>
  <si>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</si>
  <si>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</si>
  <si>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D.1.3.</t>
  </si>
  <si>
    <t>Stavební zapravení</t>
  </si>
  <si>
    <t>SO01</t>
  </si>
  <si>
    <t>Objekt MŠ Žižkova Hodonín</t>
  </si>
  <si>
    <t>Objekt:</t>
  </si>
  <si>
    <t>Rozpočet:</t>
  </si>
  <si>
    <t>Rekonstrukce elektroinstalace MŠ Žižkova 19 Hodonín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</si>
  <si>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</si>
  <si>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</si>
  <si>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</si>
  <si>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</si>
  <si>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</si>
  <si>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</si>
  <si>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</si>
  <si>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</si>
  <si>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</si>
  <si>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</si>
  <si>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</si>
  <si>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</si>
  <si>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</si>
  <si>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97</t>
  </si>
  <si>
    <t>Přesuny suti a vybouraných hmot</t>
  </si>
  <si>
    <t>99</t>
  </si>
  <si>
    <t>Staveništní přesun hmot</t>
  </si>
  <si>
    <t>784</t>
  </si>
  <si>
    <t>Malby</t>
  </si>
  <si>
    <t>D96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</si>
  <si>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</si>
  <si>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</si>
  <si>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</si>
  <si>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</si>
  <si>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</si>
  <si>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</si>
  <si>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</si>
  <si>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</si>
  <si>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</si>
  <si>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</si>
  <si>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</si>
  <si>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</si>
  <si>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</si>
  <si>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</si>
  <si>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</si>
  <si>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</si>
  <si>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</si>
  <si>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</si>
  <si>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</si>
  <si>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</si>
  <si>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</si>
  <si>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</si>
  <si>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</si>
  <si>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</si>
  <si>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</si>
  <si>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</si>
  <si>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</si>
  <si>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</si>
  <si>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</si>
  <si>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</si>
  <si>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3422699</t>
  </si>
  <si>
    <t>SDK zákryt kabelové trasy</t>
  </si>
  <si>
    <t>m2</t>
  </si>
  <si>
    <t>Vlastní</t>
  </si>
  <si>
    <t>Indiv</t>
  </si>
  <si>
    <t>Práce</t>
  </si>
  <si>
    <t>POL1_</t>
  </si>
  <si>
    <t>52</t>
  </si>
  <si>
    <t>VV</t>
  </si>
  <si>
    <t>611474410R00</t>
  </si>
  <si>
    <t>Omítka stropů vnitřní tenkovrstvá vápenná - štuk</t>
  </si>
  <si>
    <t>RTS 20/ I</t>
  </si>
  <si>
    <t>359</t>
  </si>
  <si>
    <t>612403380R00</t>
  </si>
  <si>
    <t>Hrubá výplň rýh ve stěnách do 3x3 cm maltou ze SMS</t>
  </si>
  <si>
    <t>m</t>
  </si>
  <si>
    <t>149</t>
  </si>
  <si>
    <t>612403382R00</t>
  </si>
  <si>
    <t>Hrubá výplň rýh ve stěnách do 3x7 cm maltou ze SMS</t>
  </si>
  <si>
    <t>332</t>
  </si>
  <si>
    <t>612403393R00</t>
  </si>
  <si>
    <t>Hrubá výplň rýh ve stěnách do 15x5 cm maltou z SMS</t>
  </si>
  <si>
    <t>266</t>
  </si>
  <si>
    <t>612423531R00</t>
  </si>
  <si>
    <t>Omítka rýh stěn vápenná šířky do 15 cm, štuková</t>
  </si>
  <si>
    <t>332*0,07</t>
  </si>
  <si>
    <t>266*0,15</t>
  </si>
  <si>
    <t>941955002R00</t>
  </si>
  <si>
    <t>Lešení lehké pomocné, výška podlahy do 1,9 m</t>
  </si>
  <si>
    <t>952901111R00</t>
  </si>
  <si>
    <t>Vyčištění budov o výšce podlaží do 4 m</t>
  </si>
  <si>
    <t>974052513R00</t>
  </si>
  <si>
    <t>Frézování drážky do 30x30 mm, strop, beton</t>
  </si>
  <si>
    <t>999281111R00</t>
  </si>
  <si>
    <t>Přesun hmot pro opravy a údržbu do výšky 25 m</t>
  </si>
  <si>
    <t>t</t>
  </si>
  <si>
    <t>RTS 19/ II</t>
  </si>
  <si>
    <t>Přesun hmot</t>
  </si>
  <si>
    <t>POL7_</t>
  </si>
  <si>
    <t>784191101R00</t>
  </si>
  <si>
    <t>Penetrace podkladu univerzáln 1x</t>
  </si>
  <si>
    <t>bílá : 359+263</t>
  </si>
  <si>
    <t>barva : 178+353</t>
  </si>
  <si>
    <t>784165442R00</t>
  </si>
  <si>
    <t>Malba tek. vysoce omyvatelnáh, barva, bez pen.,2x</t>
  </si>
  <si>
    <t>353</t>
  </si>
  <si>
    <t>784195212R00</t>
  </si>
  <si>
    <t>Malba  bílá, bez penetrace, 2 x</t>
  </si>
  <si>
    <t>359+263</t>
  </si>
  <si>
    <t>784195322R00</t>
  </si>
  <si>
    <t>Malba barva, bez penetrace,2 x</t>
  </si>
  <si>
    <t>178</t>
  </si>
  <si>
    <t>979011111R00</t>
  </si>
  <si>
    <t>Svislá doprava suti a vybour. hmot za 2.NP a 1.PP</t>
  </si>
  <si>
    <t>0,32184</t>
  </si>
  <si>
    <t>(149+322+266)*0,025</t>
  </si>
  <si>
    <t>979081111R00</t>
  </si>
  <si>
    <t>Odvoz suti a vybour. hmot na skládku do 1 km</t>
  </si>
  <si>
    <t>979081121R00</t>
  </si>
  <si>
    <t>Příplatek k odvozu za každý další 1 km</t>
  </si>
  <si>
    <t>0,32184*12</t>
  </si>
  <si>
    <t>(149+322+266)*0,025*12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</si>
  <si>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</si>
  <si>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</si>
  <si>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</si>
  <si>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</si>
  <si>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</si>
  <si>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</si>
  <si>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979094211R00</t>
  </si>
  <si>
    <t>Nakládání nebo překládání vybourané suti</t>
  </si>
  <si>
    <t>SUM</t>
  </si>
  <si>
    <t>Poznámky uchazeče k zadání</t>
  </si>
  <si>
    <t>POPUZIV</t>
  </si>
  <si>
    <t>END</t>
  </si>
  <si>
    <t>Výkaz výměr</t>
  </si>
  <si>
    <t>16-2020</t>
  </si>
  <si>
    <t>SO.01</t>
  </si>
  <si>
    <t>MŠ Žižkova 19, Hodonín</t>
  </si>
  <si>
    <t>Stavební zapravení a výmalby</t>
  </si>
  <si>
    <t>D.4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</si>
</sst>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9" t="s">
        <v>40</v>
      </c>
      <c r="B2" s="189"/>
      <c r="C2" s="189"/>
      <c r="D2" s="189"/>
      <c r="E2" s="189"/>
      <c r="F2" s="189"/>
      <c r="G2" s="189"/>
    </row>
  </sheetData>
  <sheetProtection algorithmName="SHA-512" hashValue="WarbwEVfmVtwvRXk+wt1jLKQtd/85ifNyMz3wowXAYOpOs/VspW7v5rI+XkraSBp6dYfU91oy32FqHX0FWe8DQ==" saltValue="k1RxfZED7wqJQyXbqNwdz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25" t="s">
        <v>173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">
      <c r="A2" s="2"/>
      <c r="B2" s="77" t="s">
        <v>23</v>
      </c>
      <c r="C2" s="78"/>
      <c r="D2" s="79" t="s">
        <v>174</v>
      </c>
      <c r="E2" s="231" t="s">
        <v>48</v>
      </c>
      <c r="F2" s="232"/>
      <c r="G2" s="232"/>
      <c r="H2" s="232"/>
      <c r="I2" s="232"/>
      <c r="J2" s="233"/>
      <c r="O2" s="1"/>
    </row>
    <row r="3" spans="1:15" ht="27" customHeight="1" x14ac:dyDescent="0.2">
      <c r="A3" s="2"/>
      <c r="B3" s="80" t="s">
        <v>46</v>
      </c>
      <c r="C3" s="78"/>
      <c r="D3" s="81" t="s">
        <v>175</v>
      </c>
      <c r="E3" s="234" t="s">
        <v>176</v>
      </c>
      <c r="F3" s="235"/>
      <c r="G3" s="235"/>
      <c r="H3" s="235"/>
      <c r="I3" s="235"/>
      <c r="J3" s="236"/>
    </row>
    <row r="4" spans="1:15" ht="23.25" customHeight="1" x14ac:dyDescent="0.2">
      <c r="A4" s="76">
        <v>594</v>
      </c>
      <c r="B4" s="82" t="s">
        <v>47</v>
      </c>
      <c r="C4" s="83"/>
      <c r="D4" s="84" t="s">
        <v>178</v>
      </c>
      <c r="E4" s="214" t="s">
        <v>177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22</v>
      </c>
      <c r="D5" s="219"/>
      <c r="E5" s="220"/>
      <c r="F5" s="220"/>
      <c r="G5" s="220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21"/>
      <c r="E6" s="222"/>
      <c r="F6" s="222"/>
      <c r="G6" s="222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8"/>
      <c r="E11" s="238"/>
      <c r="F11" s="238"/>
      <c r="G11" s="238"/>
      <c r="H11" s="18" t="s">
        <v>41</v>
      </c>
      <c r="I11" s="86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37"/>
      <c r="F15" s="237"/>
      <c r="G15" s="239"/>
      <c r="H15" s="239"/>
      <c r="I15" s="239" t="s">
        <v>30</v>
      </c>
      <c r="J15" s="240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202"/>
      <c r="F16" s="203"/>
      <c r="G16" s="202"/>
      <c r="H16" s="203"/>
      <c r="I16" s="202">
        <f>SUMIF(F49:F56,A16,I49:I56)+SUMIF(F49:F56,"PSU",I49:I56)</f>
        <v>0</v>
      </c>
      <c r="J16" s="204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202"/>
      <c r="F17" s="203"/>
      <c r="G17" s="202"/>
      <c r="H17" s="203"/>
      <c r="I17" s="202">
        <f>SUMIF(F49:F56,A17,I49:I56)</f>
        <v>0</v>
      </c>
      <c r="J17" s="204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202"/>
      <c r="F18" s="203"/>
      <c r="G18" s="202"/>
      <c r="H18" s="203"/>
      <c r="I18" s="202">
        <f>SUMIF(F49:F56,A18,I49:I56)</f>
        <v>0</v>
      </c>
      <c r="J18" s="204"/>
    </row>
    <row r="19" spans="1:10" ht="23.25" customHeight="1" x14ac:dyDescent="0.2">
      <c r="A19" s="139" t="s">
        <v>70</v>
      </c>
      <c r="B19" s="38" t="s">
        <v>28</v>
      </c>
      <c r="C19" s="62"/>
      <c r="D19" s="63"/>
      <c r="E19" s="202"/>
      <c r="F19" s="203"/>
      <c r="G19" s="202"/>
      <c r="H19" s="203"/>
      <c r="I19" s="202">
        <f>SUMIF(F49:F56,A19,I49:I56)</f>
        <v>0</v>
      </c>
      <c r="J19" s="204"/>
    </row>
    <row r="20" spans="1:10" ht="23.25" customHeight="1" x14ac:dyDescent="0.2">
      <c r="A20" s="139" t="s">
        <v>71</v>
      </c>
      <c r="B20" s="38" t="s">
        <v>29</v>
      </c>
      <c r="C20" s="62"/>
      <c r="D20" s="63"/>
      <c r="E20" s="202"/>
      <c r="F20" s="203"/>
      <c r="G20" s="202"/>
      <c r="H20" s="203"/>
      <c r="I20" s="202">
        <f>SUMIF(F49:F56,A20,I49:I56)</f>
        <v>0</v>
      </c>
      <c r="J20" s="204"/>
    </row>
    <row r="21" spans="1:10" ht="23.25" customHeight="1" x14ac:dyDescent="0.2">
      <c r="A21" s="2"/>
      <c r="B21" s="48" t="s">
        <v>30</v>
      </c>
      <c r="C21" s="64"/>
      <c r="D21" s="65"/>
      <c r="E21" s="205"/>
      <c r="F21" s="241"/>
      <c r="G21" s="205"/>
      <c r="H21" s="241"/>
      <c r="I21" s="205">
        <f>SUM(I16:J20)</f>
        <v>0</v>
      </c>
      <c r="J21" s="206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8">
        <f>A25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08">
        <f>ZakladDPHSniVypocet+ZakladDPHZaklVypocet</f>
        <v>0</v>
      </c>
      <c r="H28" s="208"/>
      <c r="I28" s="208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07">
        <f>A27</f>
        <v>0</v>
      </c>
      <c r="H29" s="207"/>
      <c r="I29" s="207"/>
      <c r="J29" s="120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192"/>
      <c r="D39" s="192"/>
      <c r="E39" s="192"/>
      <c r="F39" s="100">
        <f>'SO01 D.1.3. Pol'!AE67</f>
        <v>0</v>
      </c>
      <c r="G39" s="101">
        <f>'SO01 D.1.3. Pol'!AF67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 t="s">
        <v>44</v>
      </c>
      <c r="C40" s="193" t="s">
        <v>45</v>
      </c>
      <c r="D40" s="193"/>
      <c r="E40" s="193"/>
      <c r="F40" s="105">
        <f>'SO01 D.1.3. Pol'!AE67</f>
        <v>0</v>
      </c>
      <c r="G40" s="106">
        <f>'SO01 D.1.3. Pol'!AF67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">
      <c r="A41" s="89">
        <v>3</v>
      </c>
      <c r="B41" s="108" t="s">
        <v>42</v>
      </c>
      <c r="C41" s="192" t="s">
        <v>43</v>
      </c>
      <c r="D41" s="192"/>
      <c r="E41" s="192"/>
      <c r="F41" s="109">
        <f>'SO01 D.1.3. Pol'!AE67</f>
        <v>0</v>
      </c>
      <c r="G41" s="102">
        <f>'SO01 D.1.3. Pol'!AF67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">
      <c r="A42" s="89"/>
      <c r="B42" s="194" t="s">
        <v>50</v>
      </c>
      <c r="C42" s="195"/>
      <c r="D42" s="195"/>
      <c r="E42" s="196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52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53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54</v>
      </c>
      <c r="C49" s="190" t="s">
        <v>55</v>
      </c>
      <c r="D49" s="191"/>
      <c r="E49" s="191"/>
      <c r="F49" s="135" t="s">
        <v>25</v>
      </c>
      <c r="G49" s="136"/>
      <c r="H49" s="136"/>
      <c r="I49" s="136">
        <f>'SO01 D.1.3. Pol'!G8</f>
        <v>0</v>
      </c>
      <c r="J49" s="133" t="str">
        <f>IF(I57=0,"",I49/I57*100)</f>
        <v/>
      </c>
    </row>
    <row r="50" spans="1:10" ht="36.75" customHeight="1" x14ac:dyDescent="0.2">
      <c r="A50" s="124"/>
      <c r="B50" s="129" t="s">
        <v>56</v>
      </c>
      <c r="C50" s="190" t="s">
        <v>57</v>
      </c>
      <c r="D50" s="191"/>
      <c r="E50" s="191"/>
      <c r="F50" s="135" t="s">
        <v>25</v>
      </c>
      <c r="G50" s="136"/>
      <c r="H50" s="136"/>
      <c r="I50" s="136">
        <f>'SO01 D.1.3. Pol'!G11</f>
        <v>0</v>
      </c>
      <c r="J50" s="133" t="str">
        <f>IF(I57=0,"",I50/I57*100)</f>
        <v/>
      </c>
    </row>
    <row r="51" spans="1:10" ht="36.75" customHeight="1" x14ac:dyDescent="0.2">
      <c r="A51" s="124"/>
      <c r="B51" s="129" t="s">
        <v>58</v>
      </c>
      <c r="C51" s="190" t="s">
        <v>59</v>
      </c>
      <c r="D51" s="191"/>
      <c r="E51" s="191"/>
      <c r="F51" s="135" t="s">
        <v>25</v>
      </c>
      <c r="G51" s="136"/>
      <c r="H51" s="136"/>
      <c r="I51" s="136">
        <f>'SO01 D.1.3. Pol'!G23</f>
        <v>0</v>
      </c>
      <c r="J51" s="133" t="str">
        <f>IF(I57=0,"",I51/I57*100)</f>
        <v/>
      </c>
    </row>
    <row r="52" spans="1:10" ht="36.75" customHeight="1" x14ac:dyDescent="0.2">
      <c r="A52" s="124"/>
      <c r="B52" s="129" t="s">
        <v>60</v>
      </c>
      <c r="C52" s="190" t="s">
        <v>61</v>
      </c>
      <c r="D52" s="191"/>
      <c r="E52" s="191"/>
      <c r="F52" s="135" t="s">
        <v>25</v>
      </c>
      <c r="G52" s="136"/>
      <c r="H52" s="136"/>
      <c r="I52" s="136">
        <f>'SO01 D.1.3. Pol'!G26</f>
        <v>0</v>
      </c>
      <c r="J52" s="133" t="str">
        <f>IF(I57=0,"",I52/I57*100)</f>
        <v/>
      </c>
    </row>
    <row r="53" spans="1:10" ht="36.75" customHeight="1" x14ac:dyDescent="0.2">
      <c r="A53" s="124"/>
      <c r="B53" s="129" t="s">
        <v>62</v>
      </c>
      <c r="C53" s="190" t="s">
        <v>63</v>
      </c>
      <c r="D53" s="191"/>
      <c r="E53" s="191"/>
      <c r="F53" s="135" t="s">
        <v>25</v>
      </c>
      <c r="G53" s="136"/>
      <c r="H53" s="136"/>
      <c r="I53" s="136">
        <f>'SO01 D.1.3. Pol'!G29</f>
        <v>0</v>
      </c>
      <c r="J53" s="133" t="str">
        <f>IF(I57=0,"",I53/I57*100)</f>
        <v/>
      </c>
    </row>
    <row r="54" spans="1:10" ht="36.75" customHeight="1" x14ac:dyDescent="0.2">
      <c r="A54" s="124"/>
      <c r="B54" s="129" t="s">
        <v>64</v>
      </c>
      <c r="C54" s="190" t="s">
        <v>65</v>
      </c>
      <c r="D54" s="191"/>
      <c r="E54" s="191"/>
      <c r="F54" s="135" t="s">
        <v>25</v>
      </c>
      <c r="G54" s="136"/>
      <c r="H54" s="136"/>
      <c r="I54" s="136">
        <f>'SO01 D.1.3. Pol'!G32</f>
        <v>0</v>
      </c>
      <c r="J54" s="133" t="str">
        <f>IF(I57=0,"",I54/I57*100)</f>
        <v/>
      </c>
    </row>
    <row r="55" spans="1:10" ht="36.75" customHeight="1" x14ac:dyDescent="0.2">
      <c r="A55" s="124"/>
      <c r="B55" s="129" t="s">
        <v>66</v>
      </c>
      <c r="C55" s="190" t="s">
        <v>67</v>
      </c>
      <c r="D55" s="191"/>
      <c r="E55" s="191"/>
      <c r="F55" s="135" t="s">
        <v>26</v>
      </c>
      <c r="G55" s="136"/>
      <c r="H55" s="136"/>
      <c r="I55" s="136">
        <f>'SO01 D.1.3. Pol'!G34</f>
        <v>0</v>
      </c>
      <c r="J55" s="133" t="str">
        <f>IF(I57=0,"",I55/I57*100)</f>
        <v/>
      </c>
    </row>
    <row r="56" spans="1:10" ht="36.75" customHeight="1" x14ac:dyDescent="0.2">
      <c r="A56" s="124"/>
      <c r="B56" s="129" t="s">
        <v>68</v>
      </c>
      <c r="C56" s="190" t="s">
        <v>63</v>
      </c>
      <c r="D56" s="191"/>
      <c r="E56" s="191"/>
      <c r="F56" s="135" t="s">
        <v>69</v>
      </c>
      <c r="G56" s="136"/>
      <c r="H56" s="136"/>
      <c r="I56" s="136">
        <f>'SO01 D.1.3. Pol'!G44</f>
        <v>0</v>
      </c>
      <c r="J56" s="133" t="str">
        <f>IF(I57=0,"",I56/I57*100)</f>
        <v/>
      </c>
    </row>
    <row r="57" spans="1:10" ht="25.5" customHeight="1" x14ac:dyDescent="0.2">
      <c r="A57" s="125"/>
      <c r="B57" s="130" t="s">
        <v>1</v>
      </c>
      <c r="C57" s="131"/>
      <c r="D57" s="132"/>
      <c r="E57" s="132"/>
      <c r="F57" s="137"/>
      <c r="G57" s="138"/>
      <c r="H57" s="138"/>
      <c r="I57" s="138">
        <f>SUM(I49:I56)</f>
        <v>0</v>
      </c>
      <c r="J57" s="134">
        <f>SUM(J49:J56)</f>
        <v>0</v>
      </c>
    </row>
    <row r="58" spans="1:10" x14ac:dyDescent="0.2">
      <c r="F58" s="87"/>
      <c r="G58" s="87"/>
      <c r="H58" s="87"/>
      <c r="I58" s="87"/>
      <c r="J58" s="88"/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</sheetData>
  <sheetProtection algorithmName="SHA-512" hashValue="P5yPJ2ap4rt0KYKtU5q1H9UJMEMbBtIMlPh7xWWKgKUHUF73PWuChHEzNOOD/fwe2jBlnwGMuPw35k8NXWLWkQ==" saltValue="VZoBHGY47tXbwpVVAannYA==" spinCount="100000" sheet="1" objects="1" scenarios="1"/>
  <protectedRanges>
    <protectedRange sqref="I11:I12" name="Oblast2"/>
    <protectedRange sqref="D11:G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7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8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9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5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173</v>
      </c>
      <c r="B1" s="258"/>
      <c r="C1" s="258"/>
      <c r="D1" s="258"/>
      <c r="E1" s="258"/>
      <c r="F1" s="258"/>
      <c r="G1" s="258"/>
      <c r="AG1" t="s">
        <v>72</v>
      </c>
    </row>
    <row r="2" spans="1:60" ht="25.15" customHeight="1" x14ac:dyDescent="0.2">
      <c r="A2" s="140" t="s">
        <v>7</v>
      </c>
      <c r="B2" s="49" t="s">
        <v>174</v>
      </c>
      <c r="C2" s="259" t="s">
        <v>48</v>
      </c>
      <c r="D2" s="260"/>
      <c r="E2" s="260"/>
      <c r="F2" s="260"/>
      <c r="G2" s="261"/>
      <c r="AG2" t="s">
        <v>73</v>
      </c>
    </row>
    <row r="3" spans="1:60" ht="25.15" customHeight="1" x14ac:dyDescent="0.2">
      <c r="A3" s="140" t="s">
        <v>8</v>
      </c>
      <c r="B3" s="49" t="s">
        <v>175</v>
      </c>
      <c r="C3" s="259" t="s">
        <v>176</v>
      </c>
      <c r="D3" s="260"/>
      <c r="E3" s="260"/>
      <c r="F3" s="260"/>
      <c r="G3" s="261"/>
      <c r="AC3" s="122" t="s">
        <v>73</v>
      </c>
      <c r="AG3" t="s">
        <v>74</v>
      </c>
    </row>
    <row r="4" spans="1:60" ht="25.15" customHeight="1" x14ac:dyDescent="0.2">
      <c r="A4" s="141" t="s">
        <v>9</v>
      </c>
      <c r="B4" s="142" t="s">
        <v>178</v>
      </c>
      <c r="C4" s="262" t="s">
        <v>177</v>
      </c>
      <c r="D4" s="263"/>
      <c r="E4" s="263"/>
      <c r="F4" s="263"/>
      <c r="G4" s="264"/>
      <c r="AG4" t="s">
        <v>75</v>
      </c>
    </row>
    <row r="5" spans="1:60" x14ac:dyDescent="0.2">
      <c r="D5" s="10"/>
    </row>
    <row r="6" spans="1:60" ht="38.25" x14ac:dyDescent="0.2">
      <c r="A6" s="144" t="s">
        <v>76</v>
      </c>
      <c r="B6" s="146" t="s">
        <v>77</v>
      </c>
      <c r="C6" s="146" t="s">
        <v>78</v>
      </c>
      <c r="D6" s="145" t="s">
        <v>79</v>
      </c>
      <c r="E6" s="144" t="s">
        <v>80</v>
      </c>
      <c r="F6" s="143" t="s">
        <v>81</v>
      </c>
      <c r="G6" s="144" t="s">
        <v>30</v>
      </c>
      <c r="H6" s="147" t="s">
        <v>31</v>
      </c>
      <c r="I6" s="147" t="s">
        <v>82</v>
      </c>
      <c r="J6" s="147" t="s">
        <v>32</v>
      </c>
      <c r="K6" s="147" t="s">
        <v>83</v>
      </c>
      <c r="L6" s="147" t="s">
        <v>84</v>
      </c>
      <c r="M6" s="147" t="s">
        <v>85</v>
      </c>
      <c r="N6" s="147" t="s">
        <v>86</v>
      </c>
      <c r="O6" s="147" t="s">
        <v>87</v>
      </c>
      <c r="P6" s="147" t="s">
        <v>88</v>
      </c>
      <c r="Q6" s="147" t="s">
        <v>89</v>
      </c>
      <c r="R6" s="147" t="s">
        <v>90</v>
      </c>
      <c r="S6" s="147" t="s">
        <v>91</v>
      </c>
      <c r="T6" s="147" t="s">
        <v>92</v>
      </c>
      <c r="U6" s="147" t="s">
        <v>93</v>
      </c>
      <c r="V6" s="147" t="s">
        <v>94</v>
      </c>
      <c r="W6" s="147" t="s">
        <v>95</v>
      </c>
      <c r="X6" s="147" t="s">
        <v>96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97</v>
      </c>
      <c r="B8" s="162" t="s">
        <v>54</v>
      </c>
      <c r="C8" s="182" t="s">
        <v>55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0</v>
      </c>
      <c r="J8" s="165"/>
      <c r="K8" s="165">
        <f>SUM(K9:K10)</f>
        <v>0</v>
      </c>
      <c r="L8" s="165"/>
      <c r="M8" s="165">
        <f>SUM(M9:M10)</f>
        <v>0</v>
      </c>
      <c r="N8" s="165"/>
      <c r="O8" s="165">
        <f>SUM(O9:O10)</f>
        <v>0</v>
      </c>
      <c r="P8" s="165"/>
      <c r="Q8" s="166">
        <f>SUM(Q9:Q10)</f>
        <v>0</v>
      </c>
      <c r="R8" s="160"/>
      <c r="S8" s="160"/>
      <c r="T8" s="160"/>
      <c r="U8" s="160"/>
      <c r="V8" s="160">
        <f>SUM(V9:V10)</f>
        <v>0</v>
      </c>
      <c r="W8" s="160"/>
      <c r="X8" s="160"/>
      <c r="AG8" t="s">
        <v>98</v>
      </c>
    </row>
    <row r="9" spans="1:60" outlineLevel="1" x14ac:dyDescent="0.2">
      <c r="A9" s="167">
        <v>1</v>
      </c>
      <c r="B9" s="168" t="s">
        <v>99</v>
      </c>
      <c r="C9" s="183" t="s">
        <v>100</v>
      </c>
      <c r="D9" s="169" t="s">
        <v>101</v>
      </c>
      <c r="E9" s="170">
        <v>52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3">
        <f>ROUND(E9*P9,2)</f>
        <v>0</v>
      </c>
      <c r="R9" s="157"/>
      <c r="S9" s="157" t="s">
        <v>102</v>
      </c>
      <c r="T9" s="157" t="s">
        <v>103</v>
      </c>
      <c r="U9" s="157">
        <v>0</v>
      </c>
      <c r="V9" s="157">
        <f>ROUND(E9*U9,2)</f>
        <v>0</v>
      </c>
      <c r="W9" s="157"/>
      <c r="X9" s="157" t="s">
        <v>104</v>
      </c>
      <c r="Y9" s="148"/>
      <c r="Z9" s="148"/>
      <c r="AA9" s="148"/>
      <c r="AB9" s="148"/>
      <c r="AC9" s="148"/>
      <c r="AD9" s="148"/>
      <c r="AE9" s="148"/>
      <c r="AF9" s="148"/>
      <c r="AG9" s="148" t="s">
        <v>105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4" t="s">
        <v>106</v>
      </c>
      <c r="D10" s="158"/>
      <c r="E10" s="159">
        <v>52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107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61" t="s">
        <v>97</v>
      </c>
      <c r="B11" s="162" t="s">
        <v>56</v>
      </c>
      <c r="C11" s="182" t="s">
        <v>57</v>
      </c>
      <c r="D11" s="163"/>
      <c r="E11" s="164"/>
      <c r="F11" s="165"/>
      <c r="G11" s="165">
        <f>SUMIF(AG12:AG22,"&lt;&gt;NOR",G12:G22)</f>
        <v>0</v>
      </c>
      <c r="H11" s="165"/>
      <c r="I11" s="165">
        <f>SUM(I12:I22)</f>
        <v>0</v>
      </c>
      <c r="J11" s="165"/>
      <c r="K11" s="165">
        <f>SUM(K12:K22)</f>
        <v>0</v>
      </c>
      <c r="L11" s="165"/>
      <c r="M11" s="165">
        <f>SUM(M12:M22)</f>
        <v>0</v>
      </c>
      <c r="N11" s="165"/>
      <c r="O11" s="165">
        <f>SUM(O12:O22)</f>
        <v>12.040000000000001</v>
      </c>
      <c r="P11" s="165"/>
      <c r="Q11" s="166">
        <f>SUM(Q12:Q22)</f>
        <v>0</v>
      </c>
      <c r="R11" s="160"/>
      <c r="S11" s="160"/>
      <c r="T11" s="160"/>
      <c r="U11" s="160"/>
      <c r="V11" s="160">
        <f>SUM(V12:V22)</f>
        <v>397.36</v>
      </c>
      <c r="W11" s="160"/>
      <c r="X11" s="160"/>
      <c r="AG11" t="s">
        <v>98</v>
      </c>
    </row>
    <row r="12" spans="1:60" outlineLevel="1" x14ac:dyDescent="0.2">
      <c r="A12" s="167">
        <v>2</v>
      </c>
      <c r="B12" s="168" t="s">
        <v>108</v>
      </c>
      <c r="C12" s="183" t="s">
        <v>109</v>
      </c>
      <c r="D12" s="169" t="s">
        <v>101</v>
      </c>
      <c r="E12" s="170">
        <v>359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2">
        <v>8.9599999999999992E-3</v>
      </c>
      <c r="O12" s="172">
        <f>ROUND(E12*N12,2)</f>
        <v>3.22</v>
      </c>
      <c r="P12" s="172">
        <v>0</v>
      </c>
      <c r="Q12" s="173">
        <f>ROUND(E12*P12,2)</f>
        <v>0</v>
      </c>
      <c r="R12" s="157"/>
      <c r="S12" s="157" t="s">
        <v>110</v>
      </c>
      <c r="T12" s="157" t="s">
        <v>110</v>
      </c>
      <c r="U12" s="157">
        <v>0.40400000000000003</v>
      </c>
      <c r="V12" s="157">
        <f>ROUND(E12*U12,2)</f>
        <v>145.04</v>
      </c>
      <c r="W12" s="157"/>
      <c r="X12" s="157" t="s">
        <v>104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4" t="s">
        <v>111</v>
      </c>
      <c r="D13" s="158"/>
      <c r="E13" s="159">
        <v>359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107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7">
        <v>3</v>
      </c>
      <c r="B14" s="168" t="s">
        <v>112</v>
      </c>
      <c r="C14" s="183" t="s">
        <v>113</v>
      </c>
      <c r="D14" s="169" t="s">
        <v>114</v>
      </c>
      <c r="E14" s="170">
        <v>149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2">
        <v>1.56E-3</v>
      </c>
      <c r="O14" s="172">
        <f>ROUND(E14*N14,2)</f>
        <v>0.23</v>
      </c>
      <c r="P14" s="172">
        <v>0</v>
      </c>
      <c r="Q14" s="173">
        <f>ROUND(E14*P14,2)</f>
        <v>0</v>
      </c>
      <c r="R14" s="157"/>
      <c r="S14" s="157" t="s">
        <v>110</v>
      </c>
      <c r="T14" s="157" t="s">
        <v>110</v>
      </c>
      <c r="U14" s="157">
        <v>0.12</v>
      </c>
      <c r="V14" s="157">
        <f>ROUND(E14*U14,2)</f>
        <v>17.88</v>
      </c>
      <c r="W14" s="157"/>
      <c r="X14" s="157" t="s">
        <v>104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4" t="s">
        <v>115</v>
      </c>
      <c r="D15" s="158"/>
      <c r="E15" s="159">
        <v>149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107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67">
        <v>4</v>
      </c>
      <c r="B16" s="168" t="s">
        <v>116</v>
      </c>
      <c r="C16" s="183" t="s">
        <v>117</v>
      </c>
      <c r="D16" s="169" t="s">
        <v>114</v>
      </c>
      <c r="E16" s="170">
        <v>332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2">
        <v>4.3299999999999996E-3</v>
      </c>
      <c r="O16" s="172">
        <f>ROUND(E16*N16,2)</f>
        <v>1.44</v>
      </c>
      <c r="P16" s="172">
        <v>0</v>
      </c>
      <c r="Q16" s="173">
        <f>ROUND(E16*P16,2)</f>
        <v>0</v>
      </c>
      <c r="R16" s="157"/>
      <c r="S16" s="157" t="s">
        <v>110</v>
      </c>
      <c r="T16" s="157" t="s">
        <v>110</v>
      </c>
      <c r="U16" s="157">
        <v>0.152</v>
      </c>
      <c r="V16" s="157">
        <f>ROUND(E16*U16,2)</f>
        <v>50.46</v>
      </c>
      <c r="W16" s="157"/>
      <c r="X16" s="157" t="s">
        <v>104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4" t="s">
        <v>118</v>
      </c>
      <c r="D17" s="158"/>
      <c r="E17" s="159">
        <v>332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107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67">
        <v>5</v>
      </c>
      <c r="B18" s="168" t="s">
        <v>119</v>
      </c>
      <c r="C18" s="183" t="s">
        <v>120</v>
      </c>
      <c r="D18" s="169" t="s">
        <v>114</v>
      </c>
      <c r="E18" s="170">
        <v>266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72">
        <v>1.299E-2</v>
      </c>
      <c r="O18" s="172">
        <f>ROUND(E18*N18,2)</f>
        <v>3.46</v>
      </c>
      <c r="P18" s="172">
        <v>0</v>
      </c>
      <c r="Q18" s="173">
        <f>ROUND(E18*P18,2)</f>
        <v>0</v>
      </c>
      <c r="R18" s="157"/>
      <c r="S18" s="157" t="s">
        <v>110</v>
      </c>
      <c r="T18" s="157" t="s">
        <v>110</v>
      </c>
      <c r="U18" s="157">
        <v>0.248</v>
      </c>
      <c r="V18" s="157">
        <f>ROUND(E18*U18,2)</f>
        <v>65.97</v>
      </c>
      <c r="W18" s="157"/>
      <c r="X18" s="157" t="s">
        <v>104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4" t="s">
        <v>121</v>
      </c>
      <c r="D19" s="158"/>
      <c r="E19" s="159">
        <v>266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107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7">
        <v>6</v>
      </c>
      <c r="B20" s="168" t="s">
        <v>122</v>
      </c>
      <c r="C20" s="183" t="s">
        <v>123</v>
      </c>
      <c r="D20" s="169" t="s">
        <v>101</v>
      </c>
      <c r="E20" s="170">
        <v>63.14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72">
        <v>5.8500000000000003E-2</v>
      </c>
      <c r="O20" s="172">
        <f>ROUND(E20*N20,2)</f>
        <v>3.69</v>
      </c>
      <c r="P20" s="172">
        <v>0</v>
      </c>
      <c r="Q20" s="173">
        <f>ROUND(E20*P20,2)</f>
        <v>0</v>
      </c>
      <c r="R20" s="157"/>
      <c r="S20" s="157" t="s">
        <v>110</v>
      </c>
      <c r="T20" s="157" t="s">
        <v>110</v>
      </c>
      <c r="U20" s="157">
        <v>1.86904</v>
      </c>
      <c r="V20" s="157">
        <f>ROUND(E20*U20,2)</f>
        <v>118.01</v>
      </c>
      <c r="W20" s="157"/>
      <c r="X20" s="157" t="s">
        <v>104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4" t="s">
        <v>124</v>
      </c>
      <c r="D21" s="158"/>
      <c r="E21" s="159">
        <v>23.24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107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4" t="s">
        <v>125</v>
      </c>
      <c r="D22" s="158"/>
      <c r="E22" s="159">
        <v>39.9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107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61" t="s">
        <v>97</v>
      </c>
      <c r="B23" s="162" t="s">
        <v>58</v>
      </c>
      <c r="C23" s="182" t="s">
        <v>59</v>
      </c>
      <c r="D23" s="163"/>
      <c r="E23" s="164"/>
      <c r="F23" s="165"/>
      <c r="G23" s="165">
        <f>SUMIF(AG24:AG25,"&lt;&gt;NOR",G24:G25)</f>
        <v>0</v>
      </c>
      <c r="H23" s="165"/>
      <c r="I23" s="165">
        <f>SUM(I24:I25)</f>
        <v>0</v>
      </c>
      <c r="J23" s="165"/>
      <c r="K23" s="165">
        <f>SUM(K24:K25)</f>
        <v>0</v>
      </c>
      <c r="L23" s="165"/>
      <c r="M23" s="165">
        <f>SUM(M24:M25)</f>
        <v>0</v>
      </c>
      <c r="N23" s="165"/>
      <c r="O23" s="165">
        <f>SUM(O24:O25)</f>
        <v>0.56999999999999995</v>
      </c>
      <c r="P23" s="165"/>
      <c r="Q23" s="166">
        <f>SUM(Q24:Q25)</f>
        <v>0</v>
      </c>
      <c r="R23" s="160"/>
      <c r="S23" s="160"/>
      <c r="T23" s="160"/>
      <c r="U23" s="160"/>
      <c r="V23" s="160">
        <f>SUM(V24:V25)</f>
        <v>76.83</v>
      </c>
      <c r="W23" s="160"/>
      <c r="X23" s="160"/>
      <c r="AG23" t="s">
        <v>98</v>
      </c>
    </row>
    <row r="24" spans="1:60" outlineLevel="1" x14ac:dyDescent="0.2">
      <c r="A24" s="167">
        <v>7</v>
      </c>
      <c r="B24" s="168" t="s">
        <v>126</v>
      </c>
      <c r="C24" s="183" t="s">
        <v>127</v>
      </c>
      <c r="D24" s="169" t="s">
        <v>101</v>
      </c>
      <c r="E24" s="170">
        <v>359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72">
        <v>1.58E-3</v>
      </c>
      <c r="O24" s="172">
        <f>ROUND(E24*N24,2)</f>
        <v>0.56999999999999995</v>
      </c>
      <c r="P24" s="172">
        <v>0</v>
      </c>
      <c r="Q24" s="173">
        <f>ROUND(E24*P24,2)</f>
        <v>0</v>
      </c>
      <c r="R24" s="157"/>
      <c r="S24" s="157" t="s">
        <v>110</v>
      </c>
      <c r="T24" s="157" t="s">
        <v>110</v>
      </c>
      <c r="U24" s="157">
        <v>0.214</v>
      </c>
      <c r="V24" s="157">
        <f>ROUND(E24*U24,2)</f>
        <v>76.83</v>
      </c>
      <c r="W24" s="157"/>
      <c r="X24" s="157" t="s">
        <v>104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4" t="s">
        <v>111</v>
      </c>
      <c r="D25" s="158"/>
      <c r="E25" s="159">
        <v>359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107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5.5" x14ac:dyDescent="0.2">
      <c r="A26" s="161" t="s">
        <v>97</v>
      </c>
      <c r="B26" s="162" t="s">
        <v>60</v>
      </c>
      <c r="C26" s="182" t="s">
        <v>61</v>
      </c>
      <c r="D26" s="163"/>
      <c r="E26" s="164"/>
      <c r="F26" s="165"/>
      <c r="G26" s="165">
        <f>SUMIF(AG27:AG28,"&lt;&gt;NOR",G27:G28)</f>
        <v>0</v>
      </c>
      <c r="H26" s="165"/>
      <c r="I26" s="165">
        <f>SUM(I27:I28)</f>
        <v>0</v>
      </c>
      <c r="J26" s="165"/>
      <c r="K26" s="165">
        <f>SUM(K27:K28)</f>
        <v>0</v>
      </c>
      <c r="L26" s="165"/>
      <c r="M26" s="165">
        <f>SUM(M27:M28)</f>
        <v>0</v>
      </c>
      <c r="N26" s="165"/>
      <c r="O26" s="165">
        <f>SUM(O27:O28)</f>
        <v>0.01</v>
      </c>
      <c r="P26" s="165"/>
      <c r="Q26" s="166">
        <f>SUM(Q27:Q28)</f>
        <v>0</v>
      </c>
      <c r="R26" s="160"/>
      <c r="S26" s="160"/>
      <c r="T26" s="160"/>
      <c r="U26" s="160"/>
      <c r="V26" s="160">
        <f>SUM(V27:V28)</f>
        <v>110.57</v>
      </c>
      <c r="W26" s="160"/>
      <c r="X26" s="160"/>
      <c r="AG26" t="s">
        <v>98</v>
      </c>
    </row>
    <row r="27" spans="1:60" outlineLevel="1" x14ac:dyDescent="0.2">
      <c r="A27" s="167">
        <v>8</v>
      </c>
      <c r="B27" s="168" t="s">
        <v>128</v>
      </c>
      <c r="C27" s="183" t="s">
        <v>129</v>
      </c>
      <c r="D27" s="169" t="s">
        <v>101</v>
      </c>
      <c r="E27" s="170">
        <v>359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2">
        <v>4.0000000000000003E-5</v>
      </c>
      <c r="O27" s="172">
        <f>ROUND(E27*N27,2)</f>
        <v>0.01</v>
      </c>
      <c r="P27" s="172">
        <v>0</v>
      </c>
      <c r="Q27" s="173">
        <f>ROUND(E27*P27,2)</f>
        <v>0</v>
      </c>
      <c r="R27" s="157"/>
      <c r="S27" s="157" t="s">
        <v>110</v>
      </c>
      <c r="T27" s="157" t="s">
        <v>110</v>
      </c>
      <c r="U27" s="157">
        <v>0.308</v>
      </c>
      <c r="V27" s="157">
        <f>ROUND(E27*U27,2)</f>
        <v>110.57</v>
      </c>
      <c r="W27" s="157"/>
      <c r="X27" s="157" t="s">
        <v>104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4" t="s">
        <v>111</v>
      </c>
      <c r="D28" s="158"/>
      <c r="E28" s="159">
        <v>359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107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1" t="s">
        <v>97</v>
      </c>
      <c r="B29" s="162" t="s">
        <v>62</v>
      </c>
      <c r="C29" s="182" t="s">
        <v>63</v>
      </c>
      <c r="D29" s="163"/>
      <c r="E29" s="164"/>
      <c r="F29" s="165"/>
      <c r="G29" s="165">
        <f>SUMIF(AG30:AG31,"&lt;&gt;NOR",G30:G31)</f>
        <v>0</v>
      </c>
      <c r="H29" s="165"/>
      <c r="I29" s="165">
        <f>SUM(I30:I31)</f>
        <v>0</v>
      </c>
      <c r="J29" s="165"/>
      <c r="K29" s="165">
        <f>SUM(K30:K31)</f>
        <v>0</v>
      </c>
      <c r="L29" s="165"/>
      <c r="M29" s="165">
        <f>SUM(M30:M31)</f>
        <v>0</v>
      </c>
      <c r="N29" s="165"/>
      <c r="O29" s="165">
        <f>SUM(O30:O31)</f>
        <v>0</v>
      </c>
      <c r="P29" s="165"/>
      <c r="Q29" s="166">
        <f>SUM(Q30:Q31)</f>
        <v>0.32</v>
      </c>
      <c r="R29" s="160"/>
      <c r="S29" s="160"/>
      <c r="T29" s="160"/>
      <c r="U29" s="160"/>
      <c r="V29" s="160">
        <f>SUM(V30:V31)</f>
        <v>48.43</v>
      </c>
      <c r="W29" s="160"/>
      <c r="X29" s="160"/>
      <c r="AG29" t="s">
        <v>98</v>
      </c>
    </row>
    <row r="30" spans="1:60" outlineLevel="1" x14ac:dyDescent="0.2">
      <c r="A30" s="167">
        <v>9</v>
      </c>
      <c r="B30" s="168" t="s">
        <v>130</v>
      </c>
      <c r="C30" s="183" t="s">
        <v>131</v>
      </c>
      <c r="D30" s="169" t="s">
        <v>114</v>
      </c>
      <c r="E30" s="170">
        <v>149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2">
        <v>0</v>
      </c>
      <c r="O30" s="172">
        <f>ROUND(E30*N30,2)</f>
        <v>0</v>
      </c>
      <c r="P30" s="172">
        <v>2.16E-3</v>
      </c>
      <c r="Q30" s="173">
        <f>ROUND(E30*P30,2)</f>
        <v>0.32</v>
      </c>
      <c r="R30" s="157"/>
      <c r="S30" s="157" t="s">
        <v>110</v>
      </c>
      <c r="T30" s="157" t="s">
        <v>110</v>
      </c>
      <c r="U30" s="157">
        <v>0.32500000000000001</v>
      </c>
      <c r="V30" s="157">
        <f>ROUND(E30*U30,2)</f>
        <v>48.43</v>
      </c>
      <c r="W30" s="157"/>
      <c r="X30" s="157" t="s">
        <v>104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105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4" t="s">
        <v>115</v>
      </c>
      <c r="D31" s="158"/>
      <c r="E31" s="159">
        <v>149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107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1" t="s">
        <v>97</v>
      </c>
      <c r="B32" s="162" t="s">
        <v>64</v>
      </c>
      <c r="C32" s="182" t="s">
        <v>65</v>
      </c>
      <c r="D32" s="163"/>
      <c r="E32" s="164"/>
      <c r="F32" s="165"/>
      <c r="G32" s="165">
        <f>SUMIF(AG33:AG33,"&lt;&gt;NOR",G33:G33)</f>
        <v>0</v>
      </c>
      <c r="H32" s="165"/>
      <c r="I32" s="165">
        <f>SUM(I33:I33)</f>
        <v>0</v>
      </c>
      <c r="J32" s="165"/>
      <c r="K32" s="165">
        <f>SUM(K33:K33)</f>
        <v>0</v>
      </c>
      <c r="L32" s="165"/>
      <c r="M32" s="165">
        <f>SUM(M33:M33)</f>
        <v>0</v>
      </c>
      <c r="N32" s="165"/>
      <c r="O32" s="165">
        <f>SUM(O33:O33)</f>
        <v>0</v>
      </c>
      <c r="P32" s="165"/>
      <c r="Q32" s="166">
        <f>SUM(Q33:Q33)</f>
        <v>0</v>
      </c>
      <c r="R32" s="160"/>
      <c r="S32" s="160"/>
      <c r="T32" s="160"/>
      <c r="U32" s="160"/>
      <c r="V32" s="160">
        <f>SUM(V33:V33)</f>
        <v>32.51</v>
      </c>
      <c r="W32" s="160"/>
      <c r="X32" s="160"/>
      <c r="AG32" t="s">
        <v>98</v>
      </c>
    </row>
    <row r="33" spans="1:60" outlineLevel="1" x14ac:dyDescent="0.2">
      <c r="A33" s="174">
        <v>10</v>
      </c>
      <c r="B33" s="175" t="s">
        <v>132</v>
      </c>
      <c r="C33" s="185" t="s">
        <v>133</v>
      </c>
      <c r="D33" s="176" t="s">
        <v>134</v>
      </c>
      <c r="E33" s="177">
        <v>12.61725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9">
        <v>0</v>
      </c>
      <c r="O33" s="179">
        <f>ROUND(E33*N33,2)</f>
        <v>0</v>
      </c>
      <c r="P33" s="179">
        <v>0</v>
      </c>
      <c r="Q33" s="180">
        <f>ROUND(E33*P33,2)</f>
        <v>0</v>
      </c>
      <c r="R33" s="157"/>
      <c r="S33" s="157" t="s">
        <v>110</v>
      </c>
      <c r="T33" s="157" t="s">
        <v>135</v>
      </c>
      <c r="U33" s="157">
        <v>2.577</v>
      </c>
      <c r="V33" s="157">
        <f>ROUND(E33*U33,2)</f>
        <v>32.51</v>
      </c>
      <c r="W33" s="157"/>
      <c r="X33" s="157" t="s">
        <v>136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137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61" t="s">
        <v>97</v>
      </c>
      <c r="B34" s="162" t="s">
        <v>66</v>
      </c>
      <c r="C34" s="182" t="s">
        <v>67</v>
      </c>
      <c r="D34" s="163"/>
      <c r="E34" s="164"/>
      <c r="F34" s="165"/>
      <c r="G34" s="165">
        <f>SUMIF(AG35:AG43,"&lt;&gt;NOR",G35:G43)</f>
        <v>0</v>
      </c>
      <c r="H34" s="165"/>
      <c r="I34" s="165">
        <f>SUM(I35:I43)</f>
        <v>0</v>
      </c>
      <c r="J34" s="165"/>
      <c r="K34" s="165">
        <f>SUM(K35:K43)</f>
        <v>0</v>
      </c>
      <c r="L34" s="165"/>
      <c r="M34" s="165">
        <f>SUM(M35:M43)</f>
        <v>0</v>
      </c>
      <c r="N34" s="165"/>
      <c r="O34" s="165">
        <f>SUM(O35:O43)</f>
        <v>0.3</v>
      </c>
      <c r="P34" s="165"/>
      <c r="Q34" s="166">
        <f>SUM(Q35:Q43)</f>
        <v>0</v>
      </c>
      <c r="R34" s="160"/>
      <c r="S34" s="160"/>
      <c r="T34" s="160"/>
      <c r="U34" s="160"/>
      <c r="V34" s="160">
        <f>SUM(V35:V43)</f>
        <v>158.72999999999999</v>
      </c>
      <c r="W34" s="160"/>
      <c r="X34" s="160"/>
      <c r="AG34" t="s">
        <v>98</v>
      </c>
    </row>
    <row r="35" spans="1:60" outlineLevel="1" x14ac:dyDescent="0.2">
      <c r="A35" s="167">
        <v>11</v>
      </c>
      <c r="B35" s="168" t="s">
        <v>138</v>
      </c>
      <c r="C35" s="183" t="s">
        <v>139</v>
      </c>
      <c r="D35" s="169" t="s">
        <v>101</v>
      </c>
      <c r="E35" s="170">
        <v>1153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72">
        <v>6.9999999999999994E-5</v>
      </c>
      <c r="O35" s="172">
        <f>ROUND(E35*N35,2)</f>
        <v>0.08</v>
      </c>
      <c r="P35" s="172">
        <v>0</v>
      </c>
      <c r="Q35" s="173">
        <f>ROUND(E35*P35,2)</f>
        <v>0</v>
      </c>
      <c r="R35" s="157"/>
      <c r="S35" s="157" t="s">
        <v>110</v>
      </c>
      <c r="T35" s="157" t="s">
        <v>110</v>
      </c>
      <c r="U35" s="157">
        <v>3.2480000000000002E-2</v>
      </c>
      <c r="V35" s="157">
        <f>ROUND(E35*U35,2)</f>
        <v>37.450000000000003</v>
      </c>
      <c r="W35" s="157"/>
      <c r="X35" s="157" t="s">
        <v>104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105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4" t="s">
        <v>140</v>
      </c>
      <c r="D36" s="158"/>
      <c r="E36" s="159">
        <v>622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107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4" t="s">
        <v>141</v>
      </c>
      <c r="D37" s="158"/>
      <c r="E37" s="159">
        <v>531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107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7">
        <v>12</v>
      </c>
      <c r="B38" s="168" t="s">
        <v>142</v>
      </c>
      <c r="C38" s="183" t="s">
        <v>143</v>
      </c>
      <c r="D38" s="169" t="s">
        <v>101</v>
      </c>
      <c r="E38" s="170">
        <v>353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72">
        <v>2.5000000000000001E-4</v>
      </c>
      <c r="O38" s="172">
        <f>ROUND(E38*N38,2)</f>
        <v>0.09</v>
      </c>
      <c r="P38" s="172">
        <v>0</v>
      </c>
      <c r="Q38" s="173">
        <f>ROUND(E38*P38,2)</f>
        <v>0</v>
      </c>
      <c r="R38" s="157"/>
      <c r="S38" s="157" t="s">
        <v>110</v>
      </c>
      <c r="T38" s="157" t="s">
        <v>110</v>
      </c>
      <c r="U38" s="157">
        <v>0.10902000000000001</v>
      </c>
      <c r="V38" s="157">
        <f>ROUND(E38*U38,2)</f>
        <v>38.479999999999997</v>
      </c>
      <c r="W38" s="157"/>
      <c r="X38" s="157" t="s">
        <v>104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105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4" t="s">
        <v>144</v>
      </c>
      <c r="D39" s="158"/>
      <c r="E39" s="159">
        <v>353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107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7">
        <v>13</v>
      </c>
      <c r="B40" s="168" t="s">
        <v>145</v>
      </c>
      <c r="C40" s="183" t="s">
        <v>146</v>
      </c>
      <c r="D40" s="169" t="s">
        <v>101</v>
      </c>
      <c r="E40" s="170">
        <v>622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72">
        <v>1.4999999999999999E-4</v>
      </c>
      <c r="O40" s="172">
        <f>ROUND(E40*N40,2)</f>
        <v>0.09</v>
      </c>
      <c r="P40" s="172">
        <v>0</v>
      </c>
      <c r="Q40" s="173">
        <f>ROUND(E40*P40,2)</f>
        <v>0</v>
      </c>
      <c r="R40" s="157"/>
      <c r="S40" s="157" t="s">
        <v>110</v>
      </c>
      <c r="T40" s="157" t="s">
        <v>110</v>
      </c>
      <c r="U40" s="157">
        <v>0.10191</v>
      </c>
      <c r="V40" s="157">
        <f>ROUND(E40*U40,2)</f>
        <v>63.39</v>
      </c>
      <c r="W40" s="157"/>
      <c r="X40" s="157" t="s">
        <v>104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105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4" t="s">
        <v>147</v>
      </c>
      <c r="D41" s="158"/>
      <c r="E41" s="159">
        <v>622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107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7">
        <v>14</v>
      </c>
      <c r="B42" s="168" t="s">
        <v>148</v>
      </c>
      <c r="C42" s="183" t="s">
        <v>149</v>
      </c>
      <c r="D42" s="169" t="s">
        <v>101</v>
      </c>
      <c r="E42" s="170">
        <v>178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72">
        <v>2.4000000000000001E-4</v>
      </c>
      <c r="O42" s="172">
        <f>ROUND(E42*N42,2)</f>
        <v>0.04</v>
      </c>
      <c r="P42" s="172">
        <v>0</v>
      </c>
      <c r="Q42" s="173">
        <f>ROUND(E42*P42,2)</f>
        <v>0</v>
      </c>
      <c r="R42" s="157"/>
      <c r="S42" s="157" t="s">
        <v>110</v>
      </c>
      <c r="T42" s="157" t="s">
        <v>110</v>
      </c>
      <c r="U42" s="157">
        <v>0.10902000000000001</v>
      </c>
      <c r="V42" s="157">
        <f>ROUND(E42*U42,2)</f>
        <v>19.41</v>
      </c>
      <c r="W42" s="157"/>
      <c r="X42" s="157" t="s">
        <v>104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4" t="s">
        <v>150</v>
      </c>
      <c r="D43" s="158"/>
      <c r="E43" s="159">
        <v>178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107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x14ac:dyDescent="0.2">
      <c r="A44" s="161" t="s">
        <v>97</v>
      </c>
      <c r="B44" s="162" t="s">
        <v>68</v>
      </c>
      <c r="C44" s="182" t="s">
        <v>63</v>
      </c>
      <c r="D44" s="163"/>
      <c r="E44" s="164"/>
      <c r="F44" s="165"/>
      <c r="G44" s="165">
        <f>SUMIF(AG45:AG65,"&lt;&gt;NOR",G45:G65)</f>
        <v>0</v>
      </c>
      <c r="H44" s="165"/>
      <c r="I44" s="165">
        <f>SUM(I45:I65)</f>
        <v>0</v>
      </c>
      <c r="J44" s="165"/>
      <c r="K44" s="165">
        <f>SUM(K45:K65)</f>
        <v>0</v>
      </c>
      <c r="L44" s="165"/>
      <c r="M44" s="165">
        <f>SUM(M45:M65)</f>
        <v>0</v>
      </c>
      <c r="N44" s="165"/>
      <c r="O44" s="165">
        <f>SUM(O45:O65)</f>
        <v>0</v>
      </c>
      <c r="P44" s="165"/>
      <c r="Q44" s="166">
        <f>SUM(Q45:Q65)</f>
        <v>0</v>
      </c>
      <c r="R44" s="160"/>
      <c r="S44" s="160"/>
      <c r="T44" s="160"/>
      <c r="U44" s="160"/>
      <c r="V44" s="160">
        <f>SUM(V45:V65)</f>
        <v>51.370000000000005</v>
      </c>
      <c r="W44" s="160"/>
      <c r="X44" s="160"/>
      <c r="AG44" t="s">
        <v>98</v>
      </c>
    </row>
    <row r="45" spans="1:60" outlineLevel="1" x14ac:dyDescent="0.2">
      <c r="A45" s="167">
        <v>15</v>
      </c>
      <c r="B45" s="168" t="s">
        <v>151</v>
      </c>
      <c r="C45" s="183" t="s">
        <v>152</v>
      </c>
      <c r="D45" s="169" t="s">
        <v>134</v>
      </c>
      <c r="E45" s="170">
        <v>18.746839999999999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72">
        <v>0</v>
      </c>
      <c r="O45" s="172">
        <f>ROUND(E45*N45,2)</f>
        <v>0</v>
      </c>
      <c r="P45" s="172">
        <v>0</v>
      </c>
      <c r="Q45" s="173">
        <f>ROUND(E45*P45,2)</f>
        <v>0</v>
      </c>
      <c r="R45" s="157"/>
      <c r="S45" s="157" t="s">
        <v>110</v>
      </c>
      <c r="T45" s="157" t="s">
        <v>110</v>
      </c>
      <c r="U45" s="157">
        <v>0.93300000000000005</v>
      </c>
      <c r="V45" s="157">
        <f>ROUND(E45*U45,2)</f>
        <v>17.489999999999998</v>
      </c>
      <c r="W45" s="157"/>
      <c r="X45" s="157" t="s">
        <v>104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105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4" t="s">
        <v>153</v>
      </c>
      <c r="D46" s="158"/>
      <c r="E46" s="159">
        <v>0.32184000000000001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107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4" t="s">
        <v>154</v>
      </c>
      <c r="D47" s="158"/>
      <c r="E47" s="159">
        <v>18.425000000000001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107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7">
        <v>16</v>
      </c>
      <c r="B48" s="168" t="s">
        <v>155</v>
      </c>
      <c r="C48" s="183" t="s">
        <v>156</v>
      </c>
      <c r="D48" s="169" t="s">
        <v>134</v>
      </c>
      <c r="E48" s="170">
        <v>18.746839999999999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72">
        <v>0</v>
      </c>
      <c r="O48" s="172">
        <f>ROUND(E48*N48,2)</f>
        <v>0</v>
      </c>
      <c r="P48" s="172">
        <v>0</v>
      </c>
      <c r="Q48" s="173">
        <f>ROUND(E48*P48,2)</f>
        <v>0</v>
      </c>
      <c r="R48" s="157"/>
      <c r="S48" s="157" t="s">
        <v>110</v>
      </c>
      <c r="T48" s="157" t="s">
        <v>110</v>
      </c>
      <c r="U48" s="157">
        <v>0.49</v>
      </c>
      <c r="V48" s="157">
        <f>ROUND(E48*U48,2)</f>
        <v>9.19</v>
      </c>
      <c r="W48" s="157"/>
      <c r="X48" s="157" t="s">
        <v>104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105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4" t="s">
        <v>153</v>
      </c>
      <c r="D49" s="158"/>
      <c r="E49" s="159">
        <v>0.32184000000000001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107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4" t="s">
        <v>154</v>
      </c>
      <c r="D50" s="158"/>
      <c r="E50" s="159">
        <v>18.425000000000001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107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7">
        <v>17</v>
      </c>
      <c r="B51" s="168" t="s">
        <v>157</v>
      </c>
      <c r="C51" s="183" t="s">
        <v>158</v>
      </c>
      <c r="D51" s="169" t="s">
        <v>134</v>
      </c>
      <c r="E51" s="170">
        <v>224.96207999999999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72">
        <v>0</v>
      </c>
      <c r="O51" s="172">
        <f>ROUND(E51*N51,2)</f>
        <v>0</v>
      </c>
      <c r="P51" s="172">
        <v>0</v>
      </c>
      <c r="Q51" s="173">
        <f>ROUND(E51*P51,2)</f>
        <v>0</v>
      </c>
      <c r="R51" s="157"/>
      <c r="S51" s="157" t="s">
        <v>110</v>
      </c>
      <c r="T51" s="157" t="s">
        <v>110</v>
      </c>
      <c r="U51" s="157">
        <v>0</v>
      </c>
      <c r="V51" s="157">
        <f>ROUND(E51*U51,2)</f>
        <v>0</v>
      </c>
      <c r="W51" s="157"/>
      <c r="X51" s="157" t="s">
        <v>104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105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4" t="s">
        <v>159</v>
      </c>
      <c r="D52" s="158"/>
      <c r="E52" s="159">
        <v>3.8620800000000002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107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4" t="s">
        <v>160</v>
      </c>
      <c r="D53" s="158"/>
      <c r="E53" s="159">
        <v>221.1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107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7">
        <v>18</v>
      </c>
      <c r="B54" s="168" t="s">
        <v>161</v>
      </c>
      <c r="C54" s="183" t="s">
        <v>162</v>
      </c>
      <c r="D54" s="169" t="s">
        <v>134</v>
      </c>
      <c r="E54" s="170">
        <v>18.746839999999999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72">
        <v>0</v>
      </c>
      <c r="O54" s="172">
        <f>ROUND(E54*N54,2)</f>
        <v>0</v>
      </c>
      <c r="P54" s="172">
        <v>0</v>
      </c>
      <c r="Q54" s="173">
        <f>ROUND(E54*P54,2)</f>
        <v>0</v>
      </c>
      <c r="R54" s="157"/>
      <c r="S54" s="157" t="s">
        <v>110</v>
      </c>
      <c r="T54" s="157" t="s">
        <v>110</v>
      </c>
      <c r="U54" s="157">
        <v>0.94199999999999995</v>
      </c>
      <c r="V54" s="157">
        <f>ROUND(E54*U54,2)</f>
        <v>17.66</v>
      </c>
      <c r="W54" s="157"/>
      <c r="X54" s="157" t="s">
        <v>104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105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4" t="s">
        <v>153</v>
      </c>
      <c r="D55" s="158"/>
      <c r="E55" s="159">
        <v>0.32184000000000001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107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4" t="s">
        <v>154</v>
      </c>
      <c r="D56" s="158"/>
      <c r="E56" s="159">
        <v>18.425000000000001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107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7">
        <v>19</v>
      </c>
      <c r="B57" s="168" t="s">
        <v>163</v>
      </c>
      <c r="C57" s="183" t="s">
        <v>164</v>
      </c>
      <c r="D57" s="169" t="s">
        <v>134</v>
      </c>
      <c r="E57" s="170">
        <v>18.746839999999999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72">
        <v>0</v>
      </c>
      <c r="O57" s="172">
        <f>ROUND(E57*N57,2)</f>
        <v>0</v>
      </c>
      <c r="P57" s="172">
        <v>0</v>
      </c>
      <c r="Q57" s="173">
        <f>ROUND(E57*P57,2)</f>
        <v>0</v>
      </c>
      <c r="R57" s="157"/>
      <c r="S57" s="157" t="s">
        <v>110</v>
      </c>
      <c r="T57" s="157" t="s">
        <v>110</v>
      </c>
      <c r="U57" s="157">
        <v>0.105</v>
      </c>
      <c r="V57" s="157">
        <f>ROUND(E57*U57,2)</f>
        <v>1.97</v>
      </c>
      <c r="W57" s="157"/>
      <c r="X57" s="157" t="s">
        <v>104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105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4" t="s">
        <v>153</v>
      </c>
      <c r="D58" s="158"/>
      <c r="E58" s="159">
        <v>0.32184000000000001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107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4" t="s">
        <v>154</v>
      </c>
      <c r="D59" s="158"/>
      <c r="E59" s="159">
        <v>18.425000000000001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107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7">
        <v>20</v>
      </c>
      <c r="B60" s="168" t="s">
        <v>165</v>
      </c>
      <c r="C60" s="183" t="s">
        <v>166</v>
      </c>
      <c r="D60" s="169" t="s">
        <v>134</v>
      </c>
      <c r="E60" s="170">
        <v>18.746839999999999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72">
        <v>0</v>
      </c>
      <c r="O60" s="172">
        <f>ROUND(E60*N60,2)</f>
        <v>0</v>
      </c>
      <c r="P60" s="172">
        <v>0</v>
      </c>
      <c r="Q60" s="173">
        <f>ROUND(E60*P60,2)</f>
        <v>0</v>
      </c>
      <c r="R60" s="157"/>
      <c r="S60" s="157" t="s">
        <v>110</v>
      </c>
      <c r="T60" s="157" t="s">
        <v>110</v>
      </c>
      <c r="U60" s="157">
        <v>0</v>
      </c>
      <c r="V60" s="157">
        <f>ROUND(E60*U60,2)</f>
        <v>0</v>
      </c>
      <c r="W60" s="157"/>
      <c r="X60" s="157" t="s">
        <v>104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105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4" t="s">
        <v>153</v>
      </c>
      <c r="D61" s="158"/>
      <c r="E61" s="159">
        <v>0.32184000000000001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107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4" t="s">
        <v>154</v>
      </c>
      <c r="D62" s="158"/>
      <c r="E62" s="159">
        <v>18.425000000000001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107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67">
        <v>21</v>
      </c>
      <c r="B63" s="168" t="s">
        <v>167</v>
      </c>
      <c r="C63" s="183" t="s">
        <v>168</v>
      </c>
      <c r="D63" s="169" t="s">
        <v>134</v>
      </c>
      <c r="E63" s="170">
        <v>18.746839999999999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72">
        <v>0</v>
      </c>
      <c r="O63" s="172">
        <f>ROUND(E63*N63,2)</f>
        <v>0</v>
      </c>
      <c r="P63" s="172">
        <v>0</v>
      </c>
      <c r="Q63" s="173">
        <f>ROUND(E63*P63,2)</f>
        <v>0</v>
      </c>
      <c r="R63" s="157"/>
      <c r="S63" s="157" t="s">
        <v>102</v>
      </c>
      <c r="T63" s="157" t="s">
        <v>103</v>
      </c>
      <c r="U63" s="157">
        <v>0.27</v>
      </c>
      <c r="V63" s="157">
        <f>ROUND(E63*U63,2)</f>
        <v>5.0599999999999996</v>
      </c>
      <c r="W63" s="157"/>
      <c r="X63" s="157" t="s">
        <v>104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105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4" t="s">
        <v>153</v>
      </c>
      <c r="D64" s="158"/>
      <c r="E64" s="159">
        <v>0.32184000000000001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107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4" t="s">
        <v>154</v>
      </c>
      <c r="D65" s="158"/>
      <c r="E65" s="159">
        <v>18.425000000000001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107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x14ac:dyDescent="0.2">
      <c r="A66" s="3"/>
      <c r="B66" s="4"/>
      <c r="C66" s="186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v>15</v>
      </c>
      <c r="AF66">
        <v>21</v>
      </c>
      <c r="AG66" t="s">
        <v>84</v>
      </c>
    </row>
    <row r="67" spans="1:60" x14ac:dyDescent="0.2">
      <c r="A67" s="151"/>
      <c r="B67" s="152" t="s">
        <v>30</v>
      </c>
      <c r="C67" s="187"/>
      <c r="D67" s="153"/>
      <c r="E67" s="154"/>
      <c r="F67" s="154"/>
      <c r="G67" s="181">
        <f>G8+G11+G23+G26+G29+G32+G34+G44</f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E67">
        <f>SUMIF(L7:L65,AE66,G7:G65)</f>
        <v>0</v>
      </c>
      <c r="AF67">
        <f>SUMIF(L7:L65,AF66,G7:G65)</f>
        <v>0</v>
      </c>
      <c r="AG67" t="s">
        <v>169</v>
      </c>
    </row>
    <row r="68" spans="1:60" x14ac:dyDescent="0.2">
      <c r="A68" s="3"/>
      <c r="B68" s="4"/>
      <c r="C68" s="186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60" x14ac:dyDescent="0.2">
      <c r="A69" s="3"/>
      <c r="B69" s="4"/>
      <c r="C69" s="186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60" x14ac:dyDescent="0.2">
      <c r="A70" s="265" t="s">
        <v>170</v>
      </c>
      <c r="B70" s="265"/>
      <c r="C70" s="266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60" x14ac:dyDescent="0.2">
      <c r="A71" s="246"/>
      <c r="B71" s="247"/>
      <c r="C71" s="248"/>
      <c r="D71" s="247"/>
      <c r="E71" s="247"/>
      <c r="F71" s="247"/>
      <c r="G71" s="249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G71" t="s">
        <v>171</v>
      </c>
    </row>
    <row r="72" spans="1:60" x14ac:dyDescent="0.2">
      <c r="A72" s="250"/>
      <c r="B72" s="251"/>
      <c r="C72" s="252"/>
      <c r="D72" s="251"/>
      <c r="E72" s="251"/>
      <c r="F72" s="251"/>
      <c r="G72" s="25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250"/>
      <c r="B73" s="251"/>
      <c r="C73" s="252"/>
      <c r="D73" s="251"/>
      <c r="E73" s="251"/>
      <c r="F73" s="251"/>
      <c r="G73" s="25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50"/>
      <c r="B74" s="251"/>
      <c r="C74" s="252"/>
      <c r="D74" s="251"/>
      <c r="E74" s="251"/>
      <c r="F74" s="251"/>
      <c r="G74" s="25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54"/>
      <c r="B75" s="255"/>
      <c r="C75" s="256"/>
      <c r="D75" s="255"/>
      <c r="E75" s="255"/>
      <c r="F75" s="255"/>
      <c r="G75" s="257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3"/>
      <c r="B76" s="4"/>
      <c r="C76" s="186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C77" s="188"/>
      <c r="D77" s="10"/>
      <c r="AG77" t="s">
        <v>172</v>
      </c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XK5q5J/1+n0fnIXIqSzeSMnRUeeRK7ertA/kp7DtXg4NTAkWCUeNP8jEgK2ijuiyPngQcsVjGa5UqcquFAiJg==" saltValue="YEL16RZV1rDF3UP5hBTr8w==" spinCount="100000" sheet="1" objects="1" scenarios="1"/>
  <protectedRanges>
    <protectedRange sqref="F9 F12 F14 F16 F18 F20 F24 F27 F30 F33 F35 F38 F40 F42 F45 F48 F51 F54 F57 F60 F63 A71:G75" name="Oblast1"/>
  </protectedRanges>
  <mergeCells count="6">
    <mergeCell ref="A71:G75"/>
    <mergeCell ref="A1:G1"/>
    <mergeCell ref="C2:G2"/>
    <mergeCell ref="C3:G3"/>
    <mergeCell ref="C4:G4"/>
    <mergeCell ref="A70:C7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D.1.3.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D.1.3. Pol'!Názvy_tisku</vt:lpstr>
      <vt:lpstr>oadresa</vt:lpstr>
      <vt:lpstr>Stavba!Objednatel</vt:lpstr>
      <vt:lpstr>Stavba!Objekt</vt:lpstr>
      <vt:lpstr>'SO01 D.1.3.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Churý</dc:creator>
  <cp:lastModifiedBy>Lukáš</cp:lastModifiedBy>
  <cp:lastPrinted>2019-03-19T12:27:02Z</cp:lastPrinted>
  <dcterms:created xsi:type="dcterms:W3CDTF">2009-04-08T07:15:50Z</dcterms:created>
  <dcterms:modified xsi:type="dcterms:W3CDTF">2020-04-26T00:47:53Z</dcterms:modified>
</cp:coreProperties>
</file>